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esktop\Boy Scout Documents\"/>
    </mc:Choice>
  </mc:AlternateContent>
  <bookViews>
    <workbookView xWindow="0" yWindow="0" windowWidth="28800" windowHeight="12795"/>
  </bookViews>
  <sheets>
    <sheet name="Cost Estimate-" sheetId="5" r:id="rId1"/>
    <sheet name="Attendees" sheetId="6" r:id="rId2"/>
    <sheet name="Signup Sheet" sheetId="2" r:id="rId3"/>
    <sheet name="Actual Cost Report to Treasurer" sheetId="7" r:id="rId4"/>
  </sheets>
  <definedNames>
    <definedName name="_xlnm.Print_Area" localSheetId="1">Attendees!$A$1:$E$16</definedName>
    <definedName name="_xlnm.Print_Area" localSheetId="0">'Cost Estimate-'!$A$1:$G$32</definedName>
    <definedName name="_xlnm.Print_Area" localSheetId="2">'Signup Sheet'!$A$1:$D$60</definedName>
  </definedNames>
  <calcPr calcId="171027"/>
</workbook>
</file>

<file path=xl/calcChain.xml><?xml version="1.0" encoding="utf-8"?>
<calcChain xmlns="http://schemas.openxmlformats.org/spreadsheetml/2006/main">
  <c r="C95" i="7" l="1"/>
  <c r="B94" i="7"/>
  <c r="D94" i="7"/>
  <c r="D92" i="7"/>
  <c r="B85" i="7"/>
  <c r="B81" i="7"/>
  <c r="M78" i="7"/>
  <c r="L77" i="7"/>
  <c r="L76" i="7"/>
  <c r="L75" i="7"/>
  <c r="L74" i="7"/>
  <c r="L78" i="7" s="1"/>
  <c r="N78" i="7" s="1"/>
  <c r="C69" i="7"/>
  <c r="E68" i="7"/>
  <c r="E67" i="7"/>
  <c r="E66" i="7"/>
  <c r="E65" i="7"/>
  <c r="D64" i="7"/>
  <c r="D69" i="7" s="1"/>
  <c r="B64" i="7"/>
  <c r="I58" i="7"/>
  <c r="I59" i="7" s="1"/>
  <c r="B56" i="7"/>
  <c r="C46" i="7"/>
  <c r="C40" i="7"/>
  <c r="C47" i="7" s="1"/>
  <c r="B18" i="7"/>
  <c r="B25" i="7" s="1"/>
  <c r="G13" i="7"/>
  <c r="F13" i="7"/>
  <c r="B13" i="7" s="1"/>
  <c r="B24" i="7" s="1"/>
  <c r="C10" i="7"/>
  <c r="B10" i="7"/>
  <c r="B82" i="7" s="1"/>
  <c r="B83" i="7" s="1"/>
  <c r="B8" i="7"/>
  <c r="E64" i="7" l="1"/>
  <c r="E69" i="7" s="1"/>
  <c r="E95" i="7"/>
  <c r="D93" i="7"/>
  <c r="D95" i="7" s="1"/>
  <c r="B20" i="7"/>
  <c r="B23" i="7"/>
  <c r="B22" i="7" s="1"/>
  <c r="B69" i="7"/>
  <c r="I13" i="5" l="1"/>
  <c r="I15" i="5" s="1"/>
  <c r="I17" i="5" s="1"/>
  <c r="I10" i="2"/>
  <c r="B9" i="5"/>
  <c r="B26" i="5"/>
  <c r="F22" i="5" s="1"/>
  <c r="E21" i="5"/>
  <c r="E20" i="5"/>
  <c r="E19" i="5"/>
  <c r="E18" i="5"/>
  <c r="F13" i="5"/>
  <c r="B13" i="5" s="1"/>
  <c r="C42" i="5"/>
  <c r="D40" i="5"/>
  <c r="B31" i="5" l="1"/>
  <c r="B30" i="5"/>
  <c r="B29" i="5"/>
  <c r="E22" i="5"/>
  <c r="G22" i="5" s="1"/>
  <c r="B23" i="5" s="1"/>
  <c r="B24" i="5" l="1"/>
  <c r="B32" i="5"/>
  <c r="B28" i="5" s="1"/>
  <c r="D41" i="5"/>
  <c r="D39" i="5"/>
  <c r="D42" i="5" l="1"/>
  <c r="B42" i="5"/>
  <c r="E42" i="5" s="1"/>
</calcChain>
</file>

<file path=xl/sharedStrings.xml><?xml version="1.0" encoding="utf-8"?>
<sst xmlns="http://schemas.openxmlformats.org/spreadsheetml/2006/main" count="177" uniqueCount="125">
  <si>
    <t>Transportation Cost</t>
  </si>
  <si>
    <t>Gas</t>
  </si>
  <si>
    <t># Cars</t>
  </si>
  <si>
    <t># miles</t>
  </si>
  <si>
    <t>$0.25 / mile</t>
  </si>
  <si>
    <t>Food</t>
  </si>
  <si>
    <t>Breakfasts</t>
  </si>
  <si>
    <t>Lunches</t>
  </si>
  <si>
    <t>Dinners</t>
  </si>
  <si>
    <t>Snacks</t>
  </si>
  <si>
    <t># Meals</t>
  </si>
  <si>
    <t>Cost/Meal</t>
  </si>
  <si>
    <t>Total</t>
  </si>
  <si>
    <t>Number of Scouts and Adults</t>
  </si>
  <si>
    <t>Cost per Scout/Adult</t>
  </si>
  <si>
    <t>Per Person Cost</t>
  </si>
  <si>
    <t>Location</t>
  </si>
  <si>
    <t>Dates</t>
  </si>
  <si>
    <t>Name</t>
  </si>
  <si>
    <t>Adults</t>
  </si>
  <si>
    <t>Scouts</t>
  </si>
  <si>
    <t>Dave Barnes, Lead</t>
  </si>
  <si>
    <t>233-1973</t>
  </si>
  <si>
    <t>Site</t>
  </si>
  <si>
    <t>Campsite Cost</t>
  </si>
  <si>
    <t>Attraction Cost</t>
  </si>
  <si>
    <t># people</t>
  </si>
  <si>
    <t>Campsite</t>
  </si>
  <si>
    <t>Food Total</t>
  </si>
  <si>
    <t>Camping Trip Cost Estimate</t>
  </si>
  <si>
    <t>Phone</t>
  </si>
  <si>
    <t>E-mail</t>
  </si>
  <si>
    <t>Estimated number of Scouts</t>
  </si>
  <si>
    <t>Estimated number of adults</t>
  </si>
  <si>
    <t>Total Estimated Cost</t>
  </si>
  <si>
    <t>Attractions</t>
  </si>
  <si>
    <t xml:space="preserve">Scouts: </t>
  </si>
  <si>
    <t xml:space="preserve">Adults: </t>
  </si>
  <si>
    <t>Paid</t>
  </si>
  <si>
    <t>Permission Slip</t>
  </si>
  <si>
    <t>Individual Gas Reimbursement</t>
  </si>
  <si>
    <t>Tent With</t>
  </si>
  <si>
    <t>Scouts to Carry</t>
  </si>
  <si>
    <t>Mile Cost</t>
  </si>
  <si>
    <t>Driver</t>
  </si>
  <si>
    <t>Dave</t>
  </si>
  <si>
    <t>Camping Trip to Camp Moonyah</t>
  </si>
  <si>
    <t>James Vokoun - Lead</t>
  </si>
  <si>
    <t>Dave Barnes - Lead</t>
  </si>
  <si>
    <t>DATE:  December 12-13, 2015</t>
  </si>
  <si>
    <t>Money and Permission Slip due December 10th.</t>
  </si>
  <si>
    <t>757-288-9501</t>
  </si>
  <si>
    <t>golfi5h@cox.net</t>
  </si>
  <si>
    <t>Cost Est</t>
  </si>
  <si>
    <r>
      <rPr>
        <b/>
        <sz val="18"/>
        <color theme="1"/>
        <rFont val="Calibri"/>
        <family val="2"/>
        <scheme val="minor"/>
      </rPr>
      <t xml:space="preserve">Cost: </t>
    </r>
    <r>
      <rPr>
        <sz val="18"/>
        <color theme="1"/>
        <rFont val="Calibri"/>
        <family val="2"/>
        <scheme val="minor"/>
      </rPr>
      <t xml:space="preserve">   </t>
    </r>
    <r>
      <rPr>
        <b/>
        <sz val="18"/>
        <color theme="1"/>
        <rFont val="Calibri"/>
        <family val="2"/>
        <scheme val="minor"/>
      </rPr>
      <t>$15.00</t>
    </r>
    <r>
      <rPr>
        <sz val="18"/>
        <color theme="1"/>
        <rFont val="Calibri"/>
        <family val="2"/>
        <scheme val="minor"/>
      </rPr>
      <t>; Covers Food (3 meals and one snack) and Gas</t>
    </r>
  </si>
  <si>
    <r>
      <rPr>
        <b/>
        <sz val="18"/>
        <color theme="1"/>
        <rFont val="Calibri"/>
        <family val="2"/>
        <scheme val="minor"/>
      </rPr>
      <t xml:space="preserve">Focus: </t>
    </r>
    <r>
      <rPr>
        <sz val="18"/>
        <color theme="1"/>
        <rFont val="Calibri"/>
        <family val="2"/>
        <scheme val="minor"/>
      </rPr>
      <t>First Class cooking requirements</t>
    </r>
  </si>
  <si>
    <t>Round to 15.00</t>
  </si>
  <si>
    <t>Plus One</t>
  </si>
  <si>
    <t>Total Miles</t>
  </si>
  <si>
    <t>Price per gallon</t>
  </si>
  <si>
    <t>No. Gallons</t>
  </si>
  <si>
    <t>Total Cost per car</t>
  </si>
  <si>
    <t>No. Cars</t>
  </si>
  <si>
    <t>Estimated Gas Cost</t>
  </si>
  <si>
    <t>Total Cost for gas</t>
  </si>
  <si>
    <t>Estimated Miles per Gallon</t>
  </si>
  <si>
    <t>$0.25 per gal allows for some wear and tear on vehicle, also.</t>
  </si>
  <si>
    <t>Less Food</t>
  </si>
  <si>
    <t>Cost</t>
  </si>
  <si>
    <t>Gas Reimb</t>
  </si>
  <si>
    <t>Net Reimb</t>
  </si>
  <si>
    <t>Gas &amp; Maintenance</t>
  </si>
  <si>
    <t>James Vokoun, Lead</t>
  </si>
  <si>
    <t>Camping Trip Costs and Collections</t>
  </si>
  <si>
    <t>asd</t>
  </si>
  <si>
    <t>September 21-22, 2013</t>
  </si>
  <si>
    <t>Number of Scouts</t>
  </si>
  <si>
    <t>Number of adults</t>
  </si>
  <si>
    <t>+1 replacement 2nd day</t>
  </si>
  <si>
    <t xml:space="preserve">     Total</t>
  </si>
  <si>
    <t>Costs</t>
  </si>
  <si>
    <r>
      <t xml:space="preserve">Campsite Cost </t>
    </r>
    <r>
      <rPr>
        <sz val="11"/>
        <color theme="1"/>
        <rFont val="Calibri"/>
        <family val="2"/>
        <scheme val="minor"/>
      </rPr>
      <t>($5.81 per camper)</t>
    </r>
  </si>
  <si>
    <t>Per car</t>
  </si>
  <si>
    <t>Kroger</t>
  </si>
  <si>
    <t>Total Actual Cost</t>
  </si>
  <si>
    <t xml:space="preserve">       Round to 31.00</t>
  </si>
  <si>
    <t>Collections</t>
  </si>
  <si>
    <t>Amount</t>
  </si>
  <si>
    <t>#</t>
  </si>
  <si>
    <t>Jack Wills</t>
  </si>
  <si>
    <t>Marc Drudop</t>
  </si>
  <si>
    <t>JT Gajewski</t>
  </si>
  <si>
    <t>Francis Chaval</t>
  </si>
  <si>
    <t>David Hemmenway</t>
  </si>
  <si>
    <t>Tommy Skidmore</t>
  </si>
  <si>
    <t>Matt Culkin</t>
  </si>
  <si>
    <t>Matthew Chewning</t>
  </si>
  <si>
    <t>Total Scouts</t>
  </si>
  <si>
    <t>Adults (campers)</t>
  </si>
  <si>
    <t>Dave Barnes</t>
  </si>
  <si>
    <t>Bill Wills</t>
  </si>
  <si>
    <t>Gray Glover</t>
  </si>
  <si>
    <t>Tom Skidmore</t>
  </si>
  <si>
    <t>Total Adults</t>
  </si>
  <si>
    <t>Total Collections</t>
  </si>
  <si>
    <t>Camping Trip Reimbursement Request</t>
  </si>
  <si>
    <t>Pipsico Scout Reservation</t>
  </si>
  <si>
    <t>February 16-18, 2013</t>
  </si>
  <si>
    <t>Mi per Gall</t>
  </si>
  <si>
    <t>Miles</t>
  </si>
  <si>
    <t>per gal</t>
  </si>
  <si>
    <t>gallons</t>
  </si>
  <si>
    <t>Reimbursement Requested</t>
  </si>
  <si>
    <t>Cost per vehicle for gas</t>
  </si>
  <si>
    <t>Please prepare Troop 481 Checks to:</t>
  </si>
  <si>
    <t>Reimbursemt</t>
  </si>
  <si>
    <t>Received</t>
  </si>
  <si>
    <t>Dave Barnes (Paid 8.50 to Wills, Glover, and Skidmore)</t>
  </si>
  <si>
    <t>Susan Krudop</t>
  </si>
  <si>
    <t>Total Trip Cost</t>
  </si>
  <si>
    <t xml:space="preserve">     Gas</t>
  </si>
  <si>
    <t xml:space="preserve">     Campsite Cost</t>
  </si>
  <si>
    <t>Total Payments</t>
  </si>
  <si>
    <t>Less Fee</t>
  </si>
  <si>
    <t>Deshawna Berger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</si>
</sst>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rgb="FF000000"/>
      <name val="Arial Unicode MS"/>
      <family val="2"/>
    </font>
    <font>
      <u/>
      <sz val="11"/>
      <color theme="10"/>
      <name val="Calibri"/>
      <family val="2"/>
    </font>
    <font>
      <u/>
      <sz val="18"/>
      <color theme="10"/>
      <name val="Calibri"/>
      <family val="2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40" fontId="0" fillId="0" borderId="0" xfId="0" applyNumberFormat="1"/>
    <xf numFmtId="44" fontId="0" fillId="0" borderId="0" xfId="1" applyFont="1"/>
    <xf numFmtId="40" fontId="0" fillId="0" borderId="1" xfId="0" applyNumberFormat="1" applyBorder="1"/>
    <xf numFmtId="40" fontId="3" fillId="0" borderId="0" xfId="0" applyNumberFormat="1" applyFont="1"/>
    <xf numFmtId="40" fontId="2" fillId="0" borderId="0" xfId="0" applyNumberFormat="1" applyFont="1"/>
    <xf numFmtId="40" fontId="0" fillId="0" borderId="0" xfId="0" applyNumberFormat="1" applyAlignment="1">
      <alignment horizontal="right"/>
    </xf>
    <xf numFmtId="38" fontId="0" fillId="0" borderId="0" xfId="0" applyNumberFormat="1"/>
    <xf numFmtId="38" fontId="2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0" fontId="0" fillId="0" borderId="0" xfId="0" applyNumberFormat="1" applyBorder="1"/>
    <xf numFmtId="40" fontId="5" fillId="0" borderId="0" xfId="0" applyNumberFormat="1" applyFont="1"/>
    <xf numFmtId="40" fontId="7" fillId="0" borderId="0" xfId="0" applyNumberFormat="1" applyFont="1"/>
    <xf numFmtId="8" fontId="1" fillId="0" borderId="0" xfId="1" applyNumberFormat="1" applyFont="1"/>
    <xf numFmtId="40" fontId="2" fillId="0" borderId="1" xfId="0" applyNumberFormat="1" applyFont="1" applyBorder="1"/>
    <xf numFmtId="0" fontId="4" fillId="0" borderId="4" xfId="0" applyFont="1" applyBorder="1"/>
    <xf numFmtId="0" fontId="4" fillId="0" borderId="5" xfId="0" applyFont="1" applyBorder="1"/>
    <xf numFmtId="0" fontId="8" fillId="0" borderId="0" xfId="0" applyFont="1"/>
    <xf numFmtId="0" fontId="6" fillId="0" borderId="5" xfId="0" applyFont="1" applyBorder="1" applyAlignment="1">
      <alignment horizontal="center"/>
    </xf>
    <xf numFmtId="0" fontId="9" fillId="0" borderId="0" xfId="0" applyFont="1"/>
    <xf numFmtId="0" fontId="6" fillId="0" borderId="5" xfId="0" applyFont="1" applyBorder="1"/>
    <xf numFmtId="40" fontId="0" fillId="0" borderId="0" xfId="0" applyNumberFormat="1" applyFont="1"/>
    <xf numFmtId="4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0" fontId="0" fillId="0" borderId="0" xfId="0" quotePrefix="1" applyNumberFormat="1"/>
    <xf numFmtId="0" fontId="2" fillId="0" borderId="0" xfId="0" applyFont="1" applyAlignment="1">
      <alignment horizontal="center"/>
    </xf>
    <xf numFmtId="0" fontId="6" fillId="0" borderId="0" xfId="0" applyFont="1"/>
    <xf numFmtId="6" fontId="4" fillId="0" borderId="0" xfId="0" applyNumberFormat="1" applyFont="1"/>
    <xf numFmtId="6" fontId="4" fillId="0" borderId="1" xfId="0" applyNumberFormat="1" applyFont="1" applyBorder="1"/>
    <xf numFmtId="40" fontId="2" fillId="0" borderId="0" xfId="0" applyNumberFormat="1" applyFont="1" applyAlignment="1">
      <alignment horizontal="center"/>
    </xf>
    <xf numFmtId="38" fontId="0" fillId="0" borderId="1" xfId="0" applyNumberFormat="1" applyBorder="1"/>
    <xf numFmtId="40" fontId="13" fillId="0" borderId="0" xfId="0" applyNumberFormat="1" applyFont="1"/>
    <xf numFmtId="40" fontId="5" fillId="0" borderId="1" xfId="0" applyNumberFormat="1" applyFont="1" applyBorder="1"/>
    <xf numFmtId="40" fontId="0" fillId="0" borderId="6" xfId="0" applyNumberFormat="1" applyBorder="1"/>
    <xf numFmtId="40" fontId="0" fillId="0" borderId="0" xfId="0" applyNumberFormat="1" applyAlignment="1">
      <alignment vertical="top" wrapText="1"/>
    </xf>
    <xf numFmtId="38" fontId="0" fillId="0" borderId="0" xfId="0" applyNumberFormat="1" applyAlignment="1">
      <alignment vertical="top"/>
    </xf>
    <xf numFmtId="40" fontId="0" fillId="0" borderId="6" xfId="0" applyNumberFormat="1" applyBorder="1" applyAlignment="1">
      <alignment vertical="top" wrapText="1"/>
    </xf>
    <xf numFmtId="40" fontId="0" fillId="0" borderId="9" xfId="0" applyNumberFormat="1" applyBorder="1"/>
    <xf numFmtId="38" fontId="5" fillId="0" borderId="0" xfId="0" applyNumberFormat="1" applyFont="1"/>
    <xf numFmtId="40" fontId="5" fillId="0" borderId="9" xfId="0" applyNumberFormat="1" applyFont="1" applyBorder="1"/>
    <xf numFmtId="8" fontId="0" fillId="0" borderId="0" xfId="0" applyNumberFormat="1"/>
    <xf numFmtId="40" fontId="0" fillId="0" borderId="3" xfId="0" applyNumberFormat="1" applyBorder="1" applyAlignment="1">
      <alignment horizontal="center"/>
    </xf>
    <xf numFmtId="40" fontId="0" fillId="0" borderId="2" xfId="0" applyNumberFormat="1" applyBorder="1"/>
    <xf numFmtId="40" fontId="0" fillId="0" borderId="10" xfId="0" applyNumberFormat="1" applyBorder="1"/>
    <xf numFmtId="40" fontId="0" fillId="0" borderId="11" xfId="0" applyNumberFormat="1" applyBorder="1" applyAlignment="1">
      <alignment vertical="top" wrapText="1"/>
    </xf>
    <xf numFmtId="40" fontId="0" fillId="0" borderId="11" xfId="0" applyNumberFormat="1" applyBorder="1"/>
    <xf numFmtId="40" fontId="0" fillId="0" borderId="11" xfId="0" applyNumberFormat="1" applyBorder="1" applyAlignment="1">
      <alignment horizontal="center"/>
    </xf>
    <xf numFmtId="4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2" fillId="0" borderId="3" xfId="2" applyFont="1" applyBorder="1" applyAlignment="1" applyProtection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olfi5h@cox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B7" sqref="B7"/>
    </sheetView>
  </sheetViews>
  <sheetFormatPr defaultRowHeight="15"/>
  <cols>
    <col min="1" max="1" width="27.28515625" style="1" customWidth="1"/>
    <col min="2" max="2" width="10.42578125" style="1" bestFit="1" customWidth="1"/>
    <col min="3" max="3" width="9.140625" style="1"/>
    <col min="4" max="4" width="12" style="1" customWidth="1"/>
    <col min="5" max="5" width="6.85546875" style="1" customWidth="1"/>
    <col min="6" max="6" width="10.5703125" style="1" customWidth="1"/>
    <col min="7" max="7" width="8.5703125" style="1" customWidth="1"/>
    <col min="8" max="8" width="10.42578125" style="1" customWidth="1"/>
    <col min="9" max="16384" width="9.140625" style="1"/>
  </cols>
  <sheetData>
    <row r="1" spans="1:15" ht="18.75">
      <c r="A1" s="54" t="s">
        <v>29</v>
      </c>
      <c r="B1" s="54"/>
      <c r="C1" s="54"/>
      <c r="D1" s="54"/>
      <c r="E1" s="54"/>
      <c r="F1" s="54"/>
      <c r="G1" s="54"/>
    </row>
    <row r="4" spans="1:15" ht="18.75">
      <c r="A4" s="1" t="s">
        <v>16</v>
      </c>
      <c r="B4" s="55"/>
      <c r="C4" s="55"/>
      <c r="D4" s="55"/>
      <c r="E4" s="55"/>
      <c r="F4" s="55"/>
    </row>
    <row r="5" spans="1:15">
      <c r="A5" s="1" t="s">
        <v>17</v>
      </c>
      <c r="B5" s="31"/>
    </row>
    <row r="6" spans="1:15">
      <c r="A6" s="1" t="s">
        <v>32</v>
      </c>
      <c r="B6" s="7"/>
      <c r="F6" s="6"/>
    </row>
    <row r="7" spans="1:15">
      <c r="A7" s="1" t="s">
        <v>33</v>
      </c>
      <c r="B7" s="7"/>
      <c r="F7" s="6"/>
    </row>
    <row r="8" spans="1:15">
      <c r="A8" s="5" t="s">
        <v>24</v>
      </c>
      <c r="B8" s="5">
        <v>0</v>
      </c>
      <c r="C8" s="25"/>
    </row>
    <row r="9" spans="1:15">
      <c r="A9" s="5" t="s">
        <v>25</v>
      </c>
      <c r="B9" s="5">
        <f>(+B7+B6)*F9</f>
        <v>0</v>
      </c>
      <c r="C9" s="17"/>
    </row>
    <row r="10" spans="1:15">
      <c r="A10" s="5"/>
      <c r="B10" s="5"/>
      <c r="I10" s="1" t="s">
        <v>63</v>
      </c>
      <c r="J10" s="7"/>
      <c r="L10" s="7"/>
      <c r="O10" s="7"/>
    </row>
    <row r="11" spans="1:15">
      <c r="B11" s="2"/>
      <c r="F11" s="26" t="s">
        <v>43</v>
      </c>
      <c r="I11" s="1">
        <v>88</v>
      </c>
      <c r="J11" s="1" t="s">
        <v>58</v>
      </c>
      <c r="L11" s="7"/>
      <c r="O11" s="7"/>
    </row>
    <row r="12" spans="1:15">
      <c r="A12" s="5" t="s">
        <v>0</v>
      </c>
      <c r="D12" s="6" t="s">
        <v>2</v>
      </c>
      <c r="E12" s="6" t="s">
        <v>3</v>
      </c>
      <c r="F12" s="6" t="s">
        <v>4</v>
      </c>
      <c r="I12" s="26">
        <v>20</v>
      </c>
      <c r="J12" s="1" t="s">
        <v>65</v>
      </c>
    </row>
    <row r="13" spans="1:15">
      <c r="A13" s="5" t="s">
        <v>71</v>
      </c>
      <c r="B13" s="5">
        <f>+F13</f>
        <v>22</v>
      </c>
      <c r="D13" s="7">
        <v>2</v>
      </c>
      <c r="E13" s="7">
        <v>44</v>
      </c>
      <c r="F13" s="1">
        <f>0.25*E13*D13</f>
        <v>22</v>
      </c>
      <c r="I13" s="26">
        <f>+I11/I12</f>
        <v>4.4000000000000004</v>
      </c>
      <c r="J13" s="1" t="s">
        <v>60</v>
      </c>
    </row>
    <row r="14" spans="1:15">
      <c r="I14" s="1">
        <v>2</v>
      </c>
      <c r="J14" s="1" t="s">
        <v>59</v>
      </c>
    </row>
    <row r="15" spans="1:15">
      <c r="I15" s="1">
        <f>+I14*I13</f>
        <v>8.8000000000000007</v>
      </c>
      <c r="J15" s="1" t="s">
        <v>61</v>
      </c>
    </row>
    <row r="16" spans="1:15">
      <c r="I16" s="1">
        <v>2</v>
      </c>
      <c r="J16" s="1" t="s">
        <v>62</v>
      </c>
    </row>
    <row r="17" spans="1:12">
      <c r="A17" s="5" t="s">
        <v>5</v>
      </c>
      <c r="C17" s="6" t="s">
        <v>10</v>
      </c>
      <c r="D17" s="6" t="s">
        <v>11</v>
      </c>
      <c r="E17" s="6" t="s">
        <v>12</v>
      </c>
      <c r="I17" s="1">
        <f>+I16*I15</f>
        <v>17.600000000000001</v>
      </c>
      <c r="J17" s="1" t="s">
        <v>64</v>
      </c>
      <c r="L17" s="1" t="s">
        <v>66</v>
      </c>
    </row>
    <row r="18" spans="1:12">
      <c r="A18" s="1" t="s">
        <v>6</v>
      </c>
      <c r="C18" s="7">
        <v>1</v>
      </c>
      <c r="D18" s="1">
        <v>2</v>
      </c>
      <c r="E18" s="1">
        <f t="shared" ref="E18:E21" si="0">+D18*C18</f>
        <v>2</v>
      </c>
    </row>
    <row r="19" spans="1:12">
      <c r="A19" s="1" t="s">
        <v>7</v>
      </c>
      <c r="C19" s="7">
        <v>1</v>
      </c>
      <c r="D19" s="1">
        <v>2.5</v>
      </c>
      <c r="E19" s="1">
        <f t="shared" si="0"/>
        <v>2.5</v>
      </c>
    </row>
    <row r="20" spans="1:12">
      <c r="A20" s="1" t="s">
        <v>8</v>
      </c>
      <c r="C20" s="7">
        <v>1</v>
      </c>
      <c r="D20" s="1">
        <v>4.5</v>
      </c>
      <c r="E20" s="1">
        <f t="shared" si="0"/>
        <v>4.5</v>
      </c>
    </row>
    <row r="21" spans="1:12">
      <c r="A21" s="1" t="s">
        <v>9</v>
      </c>
      <c r="C21" s="7">
        <v>1</v>
      </c>
      <c r="D21" s="1">
        <v>1</v>
      </c>
      <c r="E21" s="1">
        <f t="shared" si="0"/>
        <v>1</v>
      </c>
      <c r="F21" s="6" t="s">
        <v>26</v>
      </c>
    </row>
    <row r="22" spans="1:12">
      <c r="D22" s="6" t="s">
        <v>15</v>
      </c>
      <c r="E22" s="3">
        <f>SUM(E18:E21)</f>
        <v>10</v>
      </c>
      <c r="F22" s="1">
        <f>+B26</f>
        <v>0</v>
      </c>
      <c r="G22" s="5">
        <f>+F22*E22</f>
        <v>0</v>
      </c>
    </row>
    <row r="23" spans="1:12">
      <c r="A23" s="5" t="s">
        <v>28</v>
      </c>
      <c r="B23" s="5">
        <f>+G22</f>
        <v>0</v>
      </c>
    </row>
    <row r="24" spans="1:12">
      <c r="A24" s="5" t="s">
        <v>34</v>
      </c>
      <c r="B24" s="18">
        <f>SUM(B8:B23)</f>
        <v>22</v>
      </c>
    </row>
    <row r="26" spans="1:12">
      <c r="A26" s="5" t="s">
        <v>13</v>
      </c>
      <c r="B26" s="8">
        <f>+B6+B7</f>
        <v>0</v>
      </c>
    </row>
    <row r="27" spans="1:12">
      <c r="G27" s="5"/>
    </row>
    <row r="28" spans="1:12" ht="18.75">
      <c r="A28" s="4" t="s">
        <v>14</v>
      </c>
      <c r="B28" s="4" t="e">
        <f>SUM(B29:B32)</f>
        <v>#DIV/0!</v>
      </c>
      <c r="C28" s="15" t="s">
        <v>56</v>
      </c>
      <c r="G28" s="5"/>
    </row>
    <row r="29" spans="1:12" ht="15.75">
      <c r="A29" s="1" t="s">
        <v>27</v>
      </c>
      <c r="B29" s="16" t="e">
        <f>+B8/B26</f>
        <v>#DIV/0!</v>
      </c>
    </row>
    <row r="30" spans="1:12" ht="15.75">
      <c r="A30" s="1" t="s">
        <v>35</v>
      </c>
      <c r="B30" s="16" t="e">
        <f>+B9/B26</f>
        <v>#DIV/0!</v>
      </c>
    </row>
    <row r="31" spans="1:12" ht="15.75">
      <c r="A31" s="1" t="s">
        <v>1</v>
      </c>
      <c r="B31" s="16" t="e">
        <f>+B13/B26</f>
        <v>#DIV/0!</v>
      </c>
    </row>
    <row r="32" spans="1:12" ht="15.75">
      <c r="A32" s="1" t="s">
        <v>5</v>
      </c>
      <c r="B32" s="16" t="e">
        <f>+B23/B26</f>
        <v>#DIV/0!</v>
      </c>
    </row>
    <row r="33" spans="1:5" ht="15.75">
      <c r="B33" s="16"/>
    </row>
    <row r="34" spans="1:5" ht="15.75">
      <c r="B34" s="16"/>
    </row>
    <row r="35" spans="1:5" ht="15.75">
      <c r="B35" s="16"/>
    </row>
    <row r="36" spans="1:5" ht="15.75">
      <c r="A36" s="4"/>
      <c r="B36" s="4"/>
    </row>
    <row r="37" spans="1:5" ht="15.75">
      <c r="A37" s="4" t="s">
        <v>40</v>
      </c>
      <c r="B37" s="4"/>
      <c r="C37" s="36" t="s">
        <v>67</v>
      </c>
    </row>
    <row r="38" spans="1:5" ht="15.75">
      <c r="A38" s="4" t="s">
        <v>44</v>
      </c>
      <c r="B38" s="36" t="s">
        <v>69</v>
      </c>
      <c r="C38" s="36" t="s">
        <v>68</v>
      </c>
      <c r="D38" s="36" t="s">
        <v>70</v>
      </c>
    </row>
    <row r="39" spans="1:5">
      <c r="A39" s="1" t="s">
        <v>45</v>
      </c>
      <c r="B39" s="1">
        <v>11</v>
      </c>
      <c r="D39" s="1">
        <f>SUM(B39:C39)</f>
        <v>11</v>
      </c>
    </row>
    <row r="40" spans="1:5">
      <c r="A40" s="1" t="s">
        <v>57</v>
      </c>
      <c r="B40" s="1">
        <v>11</v>
      </c>
      <c r="D40" s="1">
        <f>SUM(B40:C40)</f>
        <v>11</v>
      </c>
    </row>
    <row r="41" spans="1:5">
      <c r="D41" s="1">
        <f>+C41+B41</f>
        <v>0</v>
      </c>
    </row>
    <row r="42" spans="1:5">
      <c r="B42" s="3">
        <f>SUM(B39:B41)</f>
        <v>22</v>
      </c>
      <c r="C42" s="3">
        <f>SUM(C39:C41)</f>
        <v>0</v>
      </c>
      <c r="D42" s="3">
        <f>SUM(D39:D41)</f>
        <v>22</v>
      </c>
      <c r="E42" s="1">
        <f>+B42+C42</f>
        <v>22</v>
      </c>
    </row>
    <row r="45" spans="1:5">
      <c r="B45" s="14"/>
    </row>
  </sheetData>
  <mergeCells count="2">
    <mergeCell ref="A1:G1"/>
    <mergeCell ref="B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1"/>
    </sheetView>
  </sheetViews>
  <sheetFormatPr defaultColWidth="23.28515625" defaultRowHeight="15"/>
  <cols>
    <col min="1" max="1" width="4.5703125" style="30" customWidth="1"/>
    <col min="2" max="2" width="20.5703125" customWidth="1"/>
    <col min="3" max="4" width="17.7109375" customWidth="1"/>
    <col min="5" max="5" width="20.7109375" customWidth="1"/>
  </cols>
  <sheetData>
    <row r="1" spans="1:5" ht="18.75">
      <c r="A1" s="56" t="s">
        <v>46</v>
      </c>
      <c r="B1" s="56"/>
      <c r="C1" s="56"/>
      <c r="D1" s="56"/>
      <c r="E1" s="56"/>
    </row>
    <row r="3" spans="1:5">
      <c r="C3" s="29" t="s">
        <v>38</v>
      </c>
      <c r="D3" s="29" t="s">
        <v>39</v>
      </c>
      <c r="E3" s="29" t="s">
        <v>41</v>
      </c>
    </row>
    <row r="4" spans="1:5">
      <c r="B4" s="27" t="s">
        <v>36</v>
      </c>
    </row>
    <row r="5" spans="1:5">
      <c r="A5" s="30">
        <v>1</v>
      </c>
      <c r="B5" s="27" t="s">
        <v>47</v>
      </c>
    </row>
    <row r="6" spans="1:5">
      <c r="A6" s="30">
        <v>2</v>
      </c>
    </row>
    <row r="7" spans="1:5">
      <c r="A7" s="30">
        <v>3</v>
      </c>
    </row>
    <row r="8" spans="1:5">
      <c r="A8" s="30">
        <v>4</v>
      </c>
    </row>
    <row r="9" spans="1:5">
      <c r="A9" s="30">
        <v>5</v>
      </c>
    </row>
    <row r="10" spans="1:5">
      <c r="A10" s="30">
        <v>6</v>
      </c>
    </row>
    <row r="12" spans="1:5">
      <c r="B12" s="27" t="s">
        <v>37</v>
      </c>
      <c r="C12" s="32" t="s">
        <v>38</v>
      </c>
      <c r="D12" s="32" t="s">
        <v>42</v>
      </c>
    </row>
    <row r="13" spans="1:5">
      <c r="A13" s="30">
        <v>1</v>
      </c>
      <c r="B13" s="27" t="s">
        <v>48</v>
      </c>
    </row>
    <row r="14" spans="1:5">
      <c r="A14" s="30">
        <v>2</v>
      </c>
    </row>
    <row r="15" spans="1:5">
      <c r="A15" s="30">
        <v>3</v>
      </c>
    </row>
    <row r="16" spans="1:5">
      <c r="A16" s="30">
        <v>4</v>
      </c>
    </row>
    <row r="17" spans="2:2">
      <c r="B17" s="28"/>
    </row>
  </sheetData>
  <mergeCells count="1">
    <mergeCell ref="A1:E1"/>
  </mergeCells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workbookViewId="0">
      <selection activeCell="B11" sqref="B11"/>
    </sheetView>
  </sheetViews>
  <sheetFormatPr defaultRowHeight="18.75"/>
  <cols>
    <col min="1" max="1" width="4" style="9" customWidth="1"/>
    <col min="2" max="2" width="80.7109375" style="9" customWidth="1"/>
    <col min="3" max="3" width="27.28515625" style="9" customWidth="1"/>
    <col min="4" max="4" width="37.85546875" style="9" customWidth="1"/>
    <col min="5" max="5" width="6" style="9" customWidth="1"/>
    <col min="6" max="6" width="5" style="9" customWidth="1"/>
    <col min="7" max="16384" width="9.140625" style="9"/>
  </cols>
  <sheetData>
    <row r="1" spans="1:10" ht="23.25">
      <c r="A1" s="61" t="s">
        <v>46</v>
      </c>
      <c r="B1" s="61"/>
      <c r="C1" s="61"/>
      <c r="D1" s="61"/>
      <c r="E1" s="61"/>
    </row>
    <row r="2" spans="1:10" ht="23.25">
      <c r="A2" s="12"/>
      <c r="B2" s="12"/>
      <c r="C2" s="12"/>
      <c r="D2" s="12"/>
    </row>
    <row r="3" spans="1:10" ht="23.25">
      <c r="B3" s="33" t="s">
        <v>49</v>
      </c>
      <c r="C3" s="21"/>
      <c r="D3" s="21"/>
    </row>
    <row r="4" spans="1:10" ht="23.25">
      <c r="B4" s="21" t="s">
        <v>54</v>
      </c>
      <c r="C4" s="21"/>
      <c r="D4" s="21"/>
      <c r="I4" s="9" t="s">
        <v>53</v>
      </c>
    </row>
    <row r="5" spans="1:10" ht="23.25">
      <c r="B5" s="21" t="s">
        <v>55</v>
      </c>
      <c r="C5" s="21"/>
      <c r="D5" s="21"/>
    </row>
    <row r="6" spans="1:10" ht="23.25">
      <c r="B6" s="21" t="s">
        <v>50</v>
      </c>
      <c r="C6" s="21"/>
      <c r="D6" s="21"/>
      <c r="I6" s="34">
        <v>0</v>
      </c>
      <c r="J6" s="9" t="s">
        <v>23</v>
      </c>
    </row>
    <row r="7" spans="1:10" ht="23.25">
      <c r="B7" s="13" t="s">
        <v>18</v>
      </c>
      <c r="C7" s="22" t="s">
        <v>30</v>
      </c>
      <c r="D7" s="13" t="s">
        <v>31</v>
      </c>
      <c r="I7" s="34">
        <v>0</v>
      </c>
      <c r="J7" s="9" t="s">
        <v>35</v>
      </c>
    </row>
    <row r="8" spans="1:10" ht="23.25">
      <c r="B8" s="23" t="s">
        <v>20</v>
      </c>
      <c r="C8" s="24"/>
      <c r="D8" s="21"/>
      <c r="I8" s="34">
        <v>5</v>
      </c>
      <c r="J8" s="9" t="s">
        <v>1</v>
      </c>
    </row>
    <row r="9" spans="1:10">
      <c r="B9" s="57" t="s">
        <v>72</v>
      </c>
      <c r="C9" s="57"/>
      <c r="D9" s="62"/>
      <c r="I9" s="34">
        <v>10</v>
      </c>
      <c r="J9" s="9" t="s">
        <v>5</v>
      </c>
    </row>
    <row r="10" spans="1:10">
      <c r="A10" s="9">
        <v>1</v>
      </c>
      <c r="B10" s="58"/>
      <c r="C10" s="58"/>
      <c r="D10" s="60"/>
      <c r="I10" s="35">
        <f>SUM(I6:I9)</f>
        <v>15</v>
      </c>
      <c r="J10" s="9" t="s">
        <v>12</v>
      </c>
    </row>
    <row r="11" spans="1:10">
      <c r="C11" s="20"/>
    </row>
    <row r="12" spans="1:10">
      <c r="A12" s="9">
        <v>2</v>
      </c>
      <c r="B12" s="11"/>
      <c r="C12" s="19"/>
      <c r="D12" s="11"/>
    </row>
    <row r="13" spans="1:10">
      <c r="C13" s="20"/>
    </row>
    <row r="14" spans="1:10">
      <c r="A14" s="9">
        <v>3</v>
      </c>
      <c r="B14" s="11"/>
      <c r="C14" s="19"/>
      <c r="D14" s="11"/>
    </row>
    <row r="15" spans="1:10">
      <c r="C15" s="20"/>
    </row>
    <row r="16" spans="1:10">
      <c r="A16" s="9">
        <v>4</v>
      </c>
      <c r="B16" s="11"/>
      <c r="C16" s="19"/>
      <c r="D16" s="11"/>
    </row>
    <row r="17" spans="1:4">
      <c r="C17" s="20"/>
    </row>
    <row r="18" spans="1:4">
      <c r="A18" s="9">
        <v>5</v>
      </c>
      <c r="B18" s="11"/>
      <c r="C18" s="19"/>
      <c r="D18" s="11"/>
    </row>
    <row r="19" spans="1:4">
      <c r="C19" s="20"/>
    </row>
    <row r="20" spans="1:4">
      <c r="A20" s="9">
        <v>6</v>
      </c>
      <c r="B20" s="11"/>
      <c r="C20" s="19"/>
      <c r="D20" s="11"/>
    </row>
    <row r="21" spans="1:4">
      <c r="C21" s="20"/>
    </row>
    <row r="22" spans="1:4">
      <c r="A22" s="9">
        <v>7</v>
      </c>
      <c r="B22" s="11"/>
      <c r="C22" s="19"/>
      <c r="D22" s="11"/>
    </row>
    <row r="23" spans="1:4">
      <c r="C23" s="20"/>
    </row>
    <row r="24" spans="1:4">
      <c r="A24" s="9">
        <v>8</v>
      </c>
      <c r="B24" s="11"/>
      <c r="C24" s="19"/>
      <c r="D24" s="11"/>
    </row>
    <row r="25" spans="1:4">
      <c r="C25" s="20"/>
    </row>
    <row r="26" spans="1:4">
      <c r="A26" s="9">
        <v>9</v>
      </c>
      <c r="B26" s="11"/>
      <c r="C26" s="19"/>
      <c r="D26" s="11"/>
    </row>
    <row r="27" spans="1:4">
      <c r="C27" s="20"/>
    </row>
    <row r="28" spans="1:4">
      <c r="A28" s="9">
        <v>10</v>
      </c>
      <c r="B28" s="11"/>
      <c r="C28" s="19"/>
      <c r="D28" s="11"/>
    </row>
    <row r="29" spans="1:4">
      <c r="C29" s="20"/>
    </row>
    <row r="30" spans="1:4">
      <c r="A30" s="9">
        <v>11</v>
      </c>
      <c r="B30" s="11"/>
      <c r="C30" s="19"/>
      <c r="D30" s="11"/>
    </row>
    <row r="31" spans="1:4">
      <c r="C31" s="20"/>
    </row>
    <row r="32" spans="1:4">
      <c r="A32" s="9">
        <v>12</v>
      </c>
      <c r="B32" s="11"/>
      <c r="C32" s="19"/>
      <c r="D32" s="11"/>
    </row>
    <row r="33" spans="1:4">
      <c r="C33" s="20"/>
    </row>
    <row r="34" spans="1:4">
      <c r="A34" s="9">
        <v>13</v>
      </c>
      <c r="B34" s="11"/>
      <c r="C34" s="19"/>
      <c r="D34" s="11"/>
    </row>
    <row r="35" spans="1:4">
      <c r="C35" s="20"/>
    </row>
    <row r="36" spans="1:4">
      <c r="A36" s="9">
        <v>14</v>
      </c>
      <c r="B36" s="11"/>
      <c r="C36" s="19"/>
      <c r="D36" s="11"/>
    </row>
    <row r="37" spans="1:4">
      <c r="C37" s="20"/>
    </row>
    <row r="38" spans="1:4">
      <c r="A38" s="9">
        <v>15</v>
      </c>
      <c r="B38" s="11"/>
      <c r="C38" s="19"/>
      <c r="D38" s="11"/>
    </row>
    <row r="39" spans="1:4">
      <c r="C39" s="20"/>
    </row>
    <row r="40" spans="1:4">
      <c r="A40" s="9">
        <v>16</v>
      </c>
      <c r="B40" s="11"/>
      <c r="C40" s="19"/>
      <c r="D40" s="11"/>
    </row>
    <row r="41" spans="1:4">
      <c r="C41" s="20"/>
    </row>
    <row r="42" spans="1:4">
      <c r="A42" s="9">
        <v>17</v>
      </c>
      <c r="B42" s="11"/>
      <c r="C42" s="19"/>
      <c r="D42" s="11"/>
    </row>
    <row r="43" spans="1:4">
      <c r="C43" s="20"/>
    </row>
    <row r="44" spans="1:4">
      <c r="A44" s="9">
        <v>18</v>
      </c>
      <c r="B44" s="11"/>
      <c r="C44" s="19"/>
      <c r="D44" s="11"/>
    </row>
    <row r="45" spans="1:4">
      <c r="C45" s="20"/>
    </row>
    <row r="46" spans="1:4">
      <c r="A46" s="9">
        <v>19</v>
      </c>
      <c r="B46" s="11"/>
      <c r="C46" s="19"/>
      <c r="D46" s="11"/>
    </row>
    <row r="47" spans="1:4">
      <c r="C47" s="20"/>
    </row>
    <row r="48" spans="1:4">
      <c r="A48" s="9">
        <v>20</v>
      </c>
      <c r="B48" s="11"/>
      <c r="C48" s="19"/>
      <c r="D48" s="11"/>
    </row>
    <row r="50" spans="1:4" ht="23.25">
      <c r="B50" s="23" t="s">
        <v>19</v>
      </c>
      <c r="C50" s="10"/>
    </row>
    <row r="51" spans="1:4">
      <c r="B51" s="57" t="s">
        <v>21</v>
      </c>
      <c r="C51" s="57" t="s">
        <v>51</v>
      </c>
      <c r="D51" s="59" t="s">
        <v>52</v>
      </c>
    </row>
    <row r="52" spans="1:4">
      <c r="A52" s="9">
        <v>1</v>
      </c>
      <c r="B52" s="58" t="s">
        <v>21</v>
      </c>
      <c r="C52" s="58"/>
      <c r="D52" s="60" t="s">
        <v>22</v>
      </c>
    </row>
    <row r="53" spans="1:4">
      <c r="C53" s="20"/>
    </row>
    <row r="54" spans="1:4">
      <c r="A54" s="9">
        <v>2</v>
      </c>
      <c r="B54" s="11"/>
      <c r="C54" s="19"/>
      <c r="D54" s="11"/>
    </row>
    <row r="55" spans="1:4">
      <c r="C55" s="20"/>
    </row>
    <row r="56" spans="1:4">
      <c r="A56" s="9">
        <v>3</v>
      </c>
      <c r="B56" s="11"/>
      <c r="C56" s="19"/>
      <c r="D56" s="11"/>
    </row>
    <row r="57" spans="1:4">
      <c r="C57" s="20"/>
    </row>
    <row r="58" spans="1:4">
      <c r="A58" s="9">
        <v>4</v>
      </c>
      <c r="B58" s="11"/>
      <c r="C58" s="19"/>
      <c r="D58" s="11"/>
    </row>
    <row r="59" spans="1:4">
      <c r="C59" s="20"/>
    </row>
    <row r="60" spans="1:4">
      <c r="A60" s="9">
        <v>5</v>
      </c>
      <c r="B60" s="11"/>
      <c r="C60" s="19"/>
      <c r="D60" s="11"/>
    </row>
  </sheetData>
  <mergeCells count="7">
    <mergeCell ref="B51:B52"/>
    <mergeCell ref="C51:C52"/>
    <mergeCell ref="D51:D52"/>
    <mergeCell ref="A1:E1"/>
    <mergeCell ref="B9:B10"/>
    <mergeCell ref="C9:C10"/>
    <mergeCell ref="D9:D10"/>
  </mergeCells>
  <hyperlinks>
    <hyperlink ref="D51" r:id="rId1"/>
  </hyperlinks>
  <pageMargins left="0.7" right="0.7" top="0.75" bottom="0.75" header="0.3" footer="0.3"/>
  <pageSetup scale="6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>
      <selection activeCell="E97" sqref="E97"/>
    </sheetView>
  </sheetViews>
  <sheetFormatPr defaultRowHeight="15"/>
  <cols>
    <col min="1" max="1" width="30.85546875" style="1" customWidth="1"/>
    <col min="2" max="2" width="10.85546875" style="1" customWidth="1"/>
    <col min="3" max="3" width="10" style="1" bestFit="1" customWidth="1"/>
    <col min="4" max="4" width="12" style="1" customWidth="1"/>
    <col min="5" max="5" width="8.7109375" style="1" customWidth="1"/>
    <col min="6" max="6" width="13.42578125" style="1" customWidth="1"/>
    <col min="7" max="7" width="8.5703125" style="1" customWidth="1"/>
    <col min="8" max="8" width="10.42578125" style="1" customWidth="1"/>
    <col min="9" max="16384" width="9.140625" style="1"/>
  </cols>
  <sheetData>
    <row r="1" spans="1:15" ht="18.75">
      <c r="A1" s="54" t="s">
        <v>73</v>
      </c>
      <c r="B1" s="54"/>
      <c r="C1" s="54"/>
      <c r="D1" s="54"/>
      <c r="E1" s="54"/>
      <c r="F1" s="54"/>
      <c r="G1" s="54"/>
    </row>
    <row r="4" spans="1:15" ht="18.75">
      <c r="A4" s="1" t="s">
        <v>16</v>
      </c>
      <c r="B4" s="15" t="s">
        <v>74</v>
      </c>
      <c r="C4" s="15"/>
      <c r="D4" s="15"/>
      <c r="E4" s="15"/>
    </row>
    <row r="5" spans="1:15">
      <c r="A5" s="1" t="s">
        <v>17</v>
      </c>
      <c r="B5" s="1" t="s">
        <v>75</v>
      </c>
    </row>
    <row r="6" spans="1:15">
      <c r="A6" s="1" t="s">
        <v>76</v>
      </c>
      <c r="B6" s="7">
        <v>8</v>
      </c>
    </row>
    <row r="7" spans="1:15">
      <c r="A7" s="1" t="s">
        <v>77</v>
      </c>
      <c r="B7" s="7">
        <v>4</v>
      </c>
      <c r="C7" s="31" t="s">
        <v>78</v>
      </c>
    </row>
    <row r="8" spans="1:15">
      <c r="A8" s="1" t="s">
        <v>79</v>
      </c>
      <c r="B8" s="37">
        <f>+B7+B6</f>
        <v>12</v>
      </c>
    </row>
    <row r="9" spans="1:15" ht="18.75">
      <c r="A9" s="38" t="s">
        <v>80</v>
      </c>
      <c r="B9" s="7"/>
    </row>
    <row r="10" spans="1:15">
      <c r="A10" s="5" t="s">
        <v>81</v>
      </c>
      <c r="B10" s="5">
        <f>52.32+17.44</f>
        <v>69.760000000000005</v>
      </c>
      <c r="C10" s="25">
        <f>+B10/12</f>
        <v>5.8133333333333335</v>
      </c>
    </row>
    <row r="11" spans="1:15">
      <c r="B11" s="2"/>
      <c r="F11" s="26" t="s">
        <v>43</v>
      </c>
      <c r="L11" s="7"/>
      <c r="O11" s="7"/>
    </row>
    <row r="12" spans="1:15">
      <c r="A12" s="5" t="s">
        <v>0</v>
      </c>
      <c r="D12" s="6" t="s">
        <v>2</v>
      </c>
      <c r="E12" s="6" t="s">
        <v>3</v>
      </c>
      <c r="F12" s="6" t="s">
        <v>4</v>
      </c>
      <c r="G12" s="1" t="s">
        <v>82</v>
      </c>
      <c r="I12" s="26"/>
    </row>
    <row r="13" spans="1:15">
      <c r="A13" s="5" t="s">
        <v>1</v>
      </c>
      <c r="B13" s="5">
        <f>+F13</f>
        <v>155</v>
      </c>
      <c r="D13" s="7">
        <v>5</v>
      </c>
      <c r="E13" s="7">
        <v>124</v>
      </c>
      <c r="F13" s="1">
        <f>0.25*E13*D13</f>
        <v>155</v>
      </c>
      <c r="G13" s="1">
        <f>124*0.25</f>
        <v>31</v>
      </c>
      <c r="I13" s="26"/>
    </row>
    <row r="15" spans="1:15">
      <c r="A15" s="5" t="s">
        <v>5</v>
      </c>
      <c r="I15" s="6" t="s">
        <v>10</v>
      </c>
      <c r="J15" s="6" t="s">
        <v>11</v>
      </c>
      <c r="K15" s="6" t="s">
        <v>12</v>
      </c>
    </row>
    <row r="16" spans="1:15">
      <c r="A16" s="25" t="s">
        <v>83</v>
      </c>
      <c r="B16" s="1">
        <v>146.26</v>
      </c>
      <c r="I16" s="6"/>
      <c r="J16" s="6"/>
      <c r="K16" s="6"/>
    </row>
    <row r="17" spans="1:11">
      <c r="A17" s="25" t="s">
        <v>83</v>
      </c>
      <c r="B17" s="1">
        <v>2.04</v>
      </c>
      <c r="I17" s="6"/>
      <c r="J17" s="6"/>
      <c r="K17" s="6"/>
    </row>
    <row r="18" spans="1:11">
      <c r="A18" s="5" t="s">
        <v>28</v>
      </c>
      <c r="B18" s="18">
        <f>SUM(B16:B17)</f>
        <v>148.29999999999998</v>
      </c>
    </row>
    <row r="19" spans="1:11">
      <c r="A19" s="5"/>
      <c r="B19" s="5"/>
    </row>
    <row r="20" spans="1:11" ht="18.75">
      <c r="A20" s="15" t="s">
        <v>84</v>
      </c>
      <c r="B20" s="39">
        <f>+B10+B13+B18</f>
        <v>373.05999999999995</v>
      </c>
    </row>
    <row r="21" spans="1:11">
      <c r="G21" s="5"/>
    </row>
    <row r="22" spans="1:11" ht="15.75">
      <c r="A22" s="4" t="s">
        <v>14</v>
      </c>
      <c r="B22" s="4">
        <f>SUM(B23:B25)</f>
        <v>31.088333333333331</v>
      </c>
      <c r="C22" s="4" t="s">
        <v>85</v>
      </c>
      <c r="G22" s="5"/>
    </row>
    <row r="23" spans="1:11" ht="15.75">
      <c r="A23" s="1" t="s">
        <v>27</v>
      </c>
      <c r="B23" s="16">
        <f>+B10/B$8</f>
        <v>5.8133333333333335</v>
      </c>
    </row>
    <row r="24" spans="1:11" ht="15.75">
      <c r="A24" s="1" t="s">
        <v>1</v>
      </c>
      <c r="B24" s="16">
        <f>+B13/B8</f>
        <v>12.916666666666666</v>
      </c>
    </row>
    <row r="25" spans="1:11" ht="15.75">
      <c r="A25" s="1" t="s">
        <v>5</v>
      </c>
      <c r="B25" s="16">
        <f>+B18/B8</f>
        <v>12.358333333333333</v>
      </c>
    </row>
    <row r="26" spans="1:11" ht="15.75">
      <c r="B26" s="16"/>
    </row>
    <row r="28" spans="1:11" ht="18.75">
      <c r="A28" s="38" t="s">
        <v>86</v>
      </c>
    </row>
    <row r="29" spans="1:11">
      <c r="C29" s="26" t="s">
        <v>87</v>
      </c>
    </row>
    <row r="30" spans="1:11">
      <c r="B30" s="6" t="s">
        <v>88</v>
      </c>
      <c r="C30" s="26" t="s">
        <v>38</v>
      </c>
    </row>
    <row r="31" spans="1:11">
      <c r="A31" s="5" t="s">
        <v>20</v>
      </c>
      <c r="B31" s="6"/>
    </row>
    <row r="32" spans="1:11">
      <c r="A32" s="1" t="s">
        <v>89</v>
      </c>
      <c r="B32" s="7">
        <v>1</v>
      </c>
      <c r="C32" s="1">
        <v>15</v>
      </c>
    </row>
    <row r="33" spans="1:3">
      <c r="A33" s="1" t="s">
        <v>90</v>
      </c>
      <c r="B33" s="7">
        <v>2</v>
      </c>
      <c r="C33" s="1">
        <v>15</v>
      </c>
    </row>
    <row r="34" spans="1:3">
      <c r="A34" s="1" t="s">
        <v>91</v>
      </c>
      <c r="B34" s="7">
        <v>3</v>
      </c>
      <c r="C34" s="1">
        <v>51</v>
      </c>
    </row>
    <row r="35" spans="1:3">
      <c r="A35" s="1" t="s">
        <v>92</v>
      </c>
      <c r="B35" s="7">
        <v>4</v>
      </c>
      <c r="C35" s="1">
        <v>15</v>
      </c>
    </row>
    <row r="36" spans="1:3">
      <c r="A36" s="1" t="s">
        <v>93</v>
      </c>
      <c r="B36" s="7">
        <v>5</v>
      </c>
      <c r="C36" s="1">
        <v>15</v>
      </c>
    </row>
    <row r="37" spans="1:3">
      <c r="A37" s="1" t="s">
        <v>94</v>
      </c>
      <c r="B37" s="7">
        <v>6</v>
      </c>
      <c r="C37" s="1">
        <v>51</v>
      </c>
    </row>
    <row r="38" spans="1:3">
      <c r="A38" s="1" t="s">
        <v>95</v>
      </c>
      <c r="B38" s="7">
        <v>7</v>
      </c>
      <c r="C38" s="1">
        <v>15</v>
      </c>
    </row>
    <row r="39" spans="1:3">
      <c r="A39" s="1" t="s">
        <v>96</v>
      </c>
      <c r="B39" s="7">
        <v>8</v>
      </c>
      <c r="C39" s="1">
        <v>15</v>
      </c>
    </row>
    <row r="40" spans="1:3">
      <c r="A40" s="1" t="s">
        <v>97</v>
      </c>
      <c r="B40" s="1" t="s">
        <v>12</v>
      </c>
      <c r="C40" s="3">
        <f>SUM(C32:C39)</f>
        <v>192</v>
      </c>
    </row>
    <row r="41" spans="1:3">
      <c r="A41" s="5" t="s">
        <v>98</v>
      </c>
    </row>
    <row r="42" spans="1:3">
      <c r="A42" s="1" t="s">
        <v>99</v>
      </c>
      <c r="B42" s="7">
        <v>1</v>
      </c>
      <c r="C42" s="40">
        <v>15</v>
      </c>
    </row>
    <row r="43" spans="1:3">
      <c r="A43" s="1" t="s">
        <v>100</v>
      </c>
      <c r="B43" s="7">
        <v>2</v>
      </c>
      <c r="C43" s="1">
        <v>15</v>
      </c>
    </row>
    <row r="44" spans="1:3">
      <c r="A44" s="41" t="s">
        <v>101</v>
      </c>
      <c r="B44" s="42">
        <v>3</v>
      </c>
      <c r="C44" s="43">
        <v>15</v>
      </c>
    </row>
    <row r="45" spans="1:3">
      <c r="A45" s="1" t="s">
        <v>102</v>
      </c>
      <c r="B45" s="7">
        <v>4</v>
      </c>
      <c r="C45" s="40">
        <v>15</v>
      </c>
    </row>
    <row r="46" spans="1:3">
      <c r="A46" s="1" t="s">
        <v>103</v>
      </c>
      <c r="B46" s="7"/>
      <c r="C46" s="44">
        <f>SUM(C42:C45)</f>
        <v>60</v>
      </c>
    </row>
    <row r="47" spans="1:3" ht="18.75">
      <c r="A47" s="15" t="s">
        <v>104</v>
      </c>
      <c r="B47" s="45"/>
      <c r="C47" s="46">
        <f>+C46+C40</f>
        <v>252</v>
      </c>
    </row>
    <row r="48" spans="1:3">
      <c r="B48" s="7"/>
      <c r="C48" s="14"/>
    </row>
    <row r="49" spans="1:10" ht="18.75">
      <c r="A49" s="54" t="s">
        <v>105</v>
      </c>
      <c r="B49" s="54"/>
      <c r="C49" s="54"/>
      <c r="D49" s="54"/>
      <c r="E49" s="54"/>
      <c r="F49" s="54"/>
      <c r="G49" s="54"/>
    </row>
    <row r="52" spans="1:10" ht="18.75">
      <c r="A52" s="1" t="s">
        <v>16</v>
      </c>
      <c r="B52" s="15" t="s">
        <v>106</v>
      </c>
      <c r="C52" s="15"/>
      <c r="D52" s="15"/>
      <c r="E52" s="15"/>
    </row>
    <row r="53" spans="1:10">
      <c r="A53" s="1" t="s">
        <v>17</v>
      </c>
      <c r="B53" s="1" t="s">
        <v>107</v>
      </c>
    </row>
    <row r="54" spans="1:10">
      <c r="A54" s="1" t="s">
        <v>76</v>
      </c>
      <c r="B54" s="7">
        <v>8</v>
      </c>
    </row>
    <row r="55" spans="1:10">
      <c r="A55" s="1" t="s">
        <v>77</v>
      </c>
      <c r="B55" s="7">
        <v>4</v>
      </c>
      <c r="I55" s="1">
        <v>20</v>
      </c>
      <c r="J55" s="1" t="s">
        <v>108</v>
      </c>
    </row>
    <row r="56" spans="1:10">
      <c r="A56" s="1" t="s">
        <v>79</v>
      </c>
      <c r="B56" s="37">
        <f>+B55+B54</f>
        <v>12</v>
      </c>
      <c r="I56" s="1">
        <v>134</v>
      </c>
      <c r="J56" s="1" t="s">
        <v>109</v>
      </c>
    </row>
    <row r="57" spans="1:10">
      <c r="B57" s="7"/>
      <c r="C57" s="14"/>
      <c r="D57" s="14"/>
      <c r="E57" s="14"/>
      <c r="F57" s="14"/>
      <c r="I57" s="47">
        <v>3.3</v>
      </c>
      <c r="J57" s="1" t="s">
        <v>110</v>
      </c>
    </row>
    <row r="58" spans="1:10">
      <c r="I58" s="1">
        <f>+I56/I55</f>
        <v>6.7</v>
      </c>
      <c r="J58" s="1" t="s">
        <v>111</v>
      </c>
    </row>
    <row r="59" spans="1:10" ht="18.75">
      <c r="A59" s="38" t="s">
        <v>112</v>
      </c>
      <c r="I59" s="47">
        <f>+I58*I57</f>
        <v>22.11</v>
      </c>
      <c r="J59" s="1" t="s">
        <v>113</v>
      </c>
    </row>
    <row r="60" spans="1:10">
      <c r="A60" s="1" t="s">
        <v>114</v>
      </c>
    </row>
    <row r="61" spans="1:10">
      <c r="F61" s="48" t="s">
        <v>115</v>
      </c>
    </row>
    <row r="62" spans="1:10">
      <c r="A62" s="5"/>
      <c r="B62" s="5" t="s">
        <v>1</v>
      </c>
      <c r="C62" s="49" t="s">
        <v>27</v>
      </c>
      <c r="D62" s="49" t="s">
        <v>5</v>
      </c>
      <c r="E62" s="1" t="s">
        <v>12</v>
      </c>
      <c r="F62" s="48" t="s">
        <v>116</v>
      </c>
    </row>
    <row r="63" spans="1:10">
      <c r="A63" s="5"/>
      <c r="B63" s="3"/>
      <c r="E63" s="50"/>
      <c r="F63" s="50"/>
    </row>
    <row r="64" spans="1:10" ht="30">
      <c r="A64" s="51" t="s">
        <v>117</v>
      </c>
      <c r="B64" s="51">
        <f>8.5*3</f>
        <v>25.5</v>
      </c>
      <c r="C64" s="51"/>
      <c r="D64" s="51">
        <f>148.3-0.06</f>
        <v>148.24</v>
      </c>
      <c r="E64" s="51">
        <f>SUM(B64:D64)</f>
        <v>173.74</v>
      </c>
      <c r="F64" s="51"/>
    </row>
    <row r="65" spans="1:14">
      <c r="A65" s="52" t="s">
        <v>100</v>
      </c>
      <c r="B65" s="53" t="s">
        <v>38</v>
      </c>
      <c r="C65" s="52"/>
      <c r="D65" s="52"/>
      <c r="E65" s="52">
        <f t="shared" ref="E65:E68" si="0">SUM(B65:D65)</f>
        <v>0</v>
      </c>
      <c r="F65" s="52"/>
    </row>
    <row r="66" spans="1:14">
      <c r="A66" s="51" t="s">
        <v>101</v>
      </c>
      <c r="B66" s="53" t="s">
        <v>38</v>
      </c>
      <c r="C66" s="52"/>
      <c r="D66" s="52"/>
      <c r="E66" s="52">
        <f t="shared" si="0"/>
        <v>0</v>
      </c>
      <c r="F66" s="52"/>
    </row>
    <row r="67" spans="1:14">
      <c r="A67" s="52" t="s">
        <v>102</v>
      </c>
      <c r="B67" s="53" t="s">
        <v>38</v>
      </c>
      <c r="C67" s="52"/>
      <c r="D67" s="52"/>
      <c r="E67" s="52">
        <f t="shared" si="0"/>
        <v>0</v>
      </c>
      <c r="F67" s="52"/>
    </row>
    <row r="68" spans="1:14">
      <c r="A68" s="52" t="s">
        <v>118</v>
      </c>
      <c r="B68" s="52">
        <v>8.5</v>
      </c>
      <c r="C68" s="52">
        <v>69.760000000000005</v>
      </c>
      <c r="D68" s="52"/>
      <c r="E68" s="52">
        <f t="shared" si="0"/>
        <v>78.260000000000005</v>
      </c>
      <c r="F68" s="52"/>
    </row>
    <row r="69" spans="1:14">
      <c r="A69" s="52" t="s">
        <v>79</v>
      </c>
      <c r="B69" s="52">
        <f>SUM(B64:B68)</f>
        <v>34</v>
      </c>
      <c r="C69" s="52">
        <f t="shared" ref="C69:E69" si="1">SUM(C64:C68)</f>
        <v>69.760000000000005</v>
      </c>
      <c r="D69" s="52">
        <f t="shared" si="1"/>
        <v>148.24</v>
      </c>
      <c r="E69" s="52">
        <f t="shared" si="1"/>
        <v>252</v>
      </c>
      <c r="F69" s="52"/>
    </row>
    <row r="72" spans="1:14">
      <c r="B72" s="14"/>
    </row>
    <row r="73" spans="1:14">
      <c r="J73" s="6" t="s">
        <v>10</v>
      </c>
      <c r="K73" s="6" t="s">
        <v>11</v>
      </c>
      <c r="L73" s="6" t="s">
        <v>12</v>
      </c>
    </row>
    <row r="74" spans="1:14">
      <c r="J74" s="7">
        <v>2</v>
      </c>
      <c r="K74" s="1">
        <v>2.25</v>
      </c>
      <c r="L74" s="1">
        <f t="shared" ref="L74:L77" si="2">+K74*J74</f>
        <v>4.5</v>
      </c>
    </row>
    <row r="75" spans="1:14">
      <c r="J75" s="7">
        <v>1</v>
      </c>
      <c r="K75" s="1">
        <v>3.25</v>
      </c>
      <c r="L75" s="1">
        <f t="shared" si="2"/>
        <v>3.25</v>
      </c>
    </row>
    <row r="76" spans="1:14">
      <c r="B76" s="14"/>
      <c r="J76" s="7">
        <v>1</v>
      </c>
      <c r="K76" s="1">
        <v>4.25</v>
      </c>
      <c r="L76" s="1">
        <f t="shared" si="2"/>
        <v>4.25</v>
      </c>
    </row>
    <row r="77" spans="1:14">
      <c r="B77" s="14"/>
      <c r="J77" s="7">
        <v>1</v>
      </c>
      <c r="K77" s="1">
        <v>1</v>
      </c>
      <c r="L77" s="1">
        <f t="shared" si="2"/>
        <v>1</v>
      </c>
      <c r="M77" s="6" t="s">
        <v>26</v>
      </c>
    </row>
    <row r="78" spans="1:14">
      <c r="B78" s="14"/>
      <c r="K78" s="6" t="s">
        <v>15</v>
      </c>
      <c r="L78" s="3">
        <f>SUM(L74:L77)</f>
        <v>13</v>
      </c>
      <c r="M78" s="1">
        <f>+C83</f>
        <v>0</v>
      </c>
      <c r="N78" s="5">
        <f>+M78*L78</f>
        <v>0</v>
      </c>
    </row>
    <row r="80" spans="1:14">
      <c r="A80" s="1" t="s">
        <v>119</v>
      </c>
    </row>
    <row r="81" spans="1:5">
      <c r="A81" s="1" t="s">
        <v>120</v>
      </c>
      <c r="B81" s="1">
        <f>+B94</f>
        <v>75</v>
      </c>
    </row>
    <row r="82" spans="1:5">
      <c r="A82" s="1" t="s">
        <v>121</v>
      </c>
      <c r="B82" s="1">
        <f>+B10</f>
        <v>69.760000000000005</v>
      </c>
    </row>
    <row r="83" spans="1:5">
      <c r="B83" s="3">
        <f>SUM(B81:B82)</f>
        <v>144.76</v>
      </c>
    </row>
    <row r="85" spans="1:5">
      <c r="A85" s="1" t="s">
        <v>122</v>
      </c>
      <c r="B85" s="1" t="e">
        <f>+#REF!+B62</f>
        <v>#REF!</v>
      </c>
    </row>
    <row r="89" spans="1:5" ht="15.75">
      <c r="A89" s="4" t="s">
        <v>40</v>
      </c>
      <c r="B89" s="4"/>
    </row>
    <row r="90" spans="1:5" ht="15.75">
      <c r="A90" s="4"/>
      <c r="B90" s="4"/>
    </row>
    <row r="91" spans="1:5">
      <c r="A91" s="1" t="s">
        <v>99</v>
      </c>
      <c r="B91" s="1">
        <v>37.5</v>
      </c>
      <c r="C91" s="1" t="s">
        <v>123</v>
      </c>
    </row>
    <row r="92" spans="1:5">
      <c r="A92" s="1" t="s">
        <v>124</v>
      </c>
      <c r="B92" s="1">
        <v>37.5</v>
      </c>
      <c r="D92" s="1">
        <f>SUM(B91:I91)</f>
        <v>37.5</v>
      </c>
    </row>
    <row r="93" spans="1:5">
      <c r="D93" s="1">
        <f>SUM(B92:I92)</f>
        <v>75</v>
      </c>
    </row>
    <row r="94" spans="1:5">
      <c r="B94" s="3">
        <f>SUM(B91:B93)</f>
        <v>75</v>
      </c>
      <c r="D94" s="1">
        <f>+C94+B93</f>
        <v>0</v>
      </c>
    </row>
    <row r="95" spans="1:5">
      <c r="C95" s="3">
        <f>SUM(C92:C94)</f>
        <v>0</v>
      </c>
      <c r="D95" s="3">
        <f>SUM(D92:D94)</f>
        <v>112.5</v>
      </c>
      <c r="E95" s="1">
        <f>+B94+C95</f>
        <v>75</v>
      </c>
    </row>
  </sheetData>
  <mergeCells count="2">
    <mergeCell ref="A1:G1"/>
    <mergeCell ref="A49:G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Cost Estimate-</vt:lpstr>
      <vt:lpstr>Attendees</vt:lpstr>
      <vt:lpstr>Signup Sheet</vt:lpstr>
      <vt:lpstr>Actual Cost Report to Treasurer</vt:lpstr>
      <vt:lpstr>Attendees!Print_Area</vt:lpstr>
      <vt:lpstr>'Cost Estimate-'!Print_Area</vt:lpstr>
      <vt:lpstr>'Signup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Bob</cp:lastModifiedBy>
  <cp:lastPrinted>2015-12-02T20:08:53Z</cp:lastPrinted>
  <dcterms:created xsi:type="dcterms:W3CDTF">2010-01-27T01:29:58Z</dcterms:created>
  <dcterms:modified xsi:type="dcterms:W3CDTF">2018-07-17T23:09:43Z</dcterms:modified>
</cp:coreProperties>
</file>